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20" windowHeight="11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<sst xmlns="http://schemas.openxmlformats.org/spreadsheetml/2006/main" count="34" uniqueCount="27">
  <si>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URSAAF</t>
  </si>
  <si>
    <t>RSI</t>
  </si>
  <si>
    <t>CIPAV</t>
  </si>
  <si>
    <t>allocations familiales</t>
  </si>
  <si>
    <t>CSG</t>
  </si>
  <si>
    <t>RDS</t>
  </si>
  <si>
    <t>allocation maladie</t>
  </si>
  <si>
    <t>formation pro</t>
  </si>
  <si>
    <t>PLAFOND SECU</t>
  </si>
  <si>
    <t>&lt;PLAFOND</t>
  </si>
  <si>
    <t>&gt;PLAFOND</t>
  </si>
  <si>
    <t xml:space="preserve">SALAIRE </t>
  </si>
  <si>
    <t xml:space="preserve">TOTAL URSAAF </t>
  </si>
  <si>
    <t>TOTAL RSI</t>
  </si>
  <si>
    <t>PLAFOND SECU 2007</t>
  </si>
  <si>
    <t>revenu 29162 à 171540</t>
  </si>
  <si>
    <t>tranche 1</t>
  </si>
  <si>
    <t>tranche 2</t>
  </si>
  <si>
    <t>TOTAL CIPAV</t>
  </si>
  <si>
    <t>CIPAV Regime complementaire</t>
  </si>
  <si>
    <t>CIPAV invalidite deces</t>
  </si>
  <si>
    <t>TOTAL CIPAV RC</t>
  </si>
  <si>
    <t>TOTAL CIPAV DECES</t>
  </si>
  <si>
    <t>MUTUELLE</t>
  </si>
  <si>
    <t xml:space="preserve">TOTAL CHARGES : </t>
  </si>
  <si>
    <t>taux</t>
  </si>
  <si>
    <t>montant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</si>
</sst>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34" fillId="0" borderId="13" xfId="0" applyFont="1" applyBorder="1" applyAlignment="1">
      <alignment/>
    </xf>
    <xf numFmtId="1" fontId="34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/>
    </xf>
    <xf numFmtId="0" fontId="34" fillId="0" borderId="0" xfId="0" applyFont="1" applyBorder="1" applyAlignment="1">
      <alignment/>
    </xf>
    <xf numFmtId="1" fontId="34" fillId="0" borderId="0" xfId="0" applyNumberFormat="1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3" fontId="37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B24" sqref="B24"/>
    </sheetView>
  </sheetViews>
  <sheetFormatPr defaultColWidth="11.421875" defaultRowHeight="15"/>
  <cols>
    <col min="1" max="1" width="18.8515625" style="0" bestFit="1" customWidth="1"/>
    <col min="5" max="5" width="29.140625" style="0" bestFit="1" customWidth="1"/>
    <col min="6" max="6" width="20.7109375" style="0" bestFit="1" customWidth="1"/>
    <col min="10" max="10" width="15.140625" style="0" bestFit="1" customWidth="1"/>
  </cols>
  <sheetData>
    <row r="2" spans="1:2" ht="15">
      <c r="A2" s="31" t="s">
        <v>8</v>
      </c>
      <c r="B2" s="31">
        <v>34620</v>
      </c>
    </row>
    <row r="3" spans="1:2" ht="15">
      <c r="A3" s="30" t="s">
        <v>11</v>
      </c>
      <c r="B3" s="30">
        <v>42000</v>
      </c>
    </row>
    <row r="7" spans="5:11" ht="15">
      <c r="E7" s="11" t="s">
        <v>0</v>
      </c>
      <c r="F7" s="11"/>
      <c r="G7" s="21" t="s">
        <v>25</v>
      </c>
      <c r="H7" s="12" t="s">
        <v>26</v>
      </c>
      <c r="I7" s="13"/>
      <c r="J7" s="12"/>
      <c r="K7" s="13"/>
    </row>
    <row r="8" spans="5:11" ht="15">
      <c r="E8" s="3"/>
      <c r="F8" s="3" t="s">
        <v>3</v>
      </c>
      <c r="G8" s="24">
        <v>5.4</v>
      </c>
      <c r="H8" s="4">
        <f>$B$3*G8/100</f>
        <v>2268.0000000000005</v>
      </c>
      <c r="I8" s="5"/>
      <c r="J8" s="4"/>
      <c r="K8" s="5"/>
    </row>
    <row r="9" spans="5:11" ht="15">
      <c r="E9" s="3"/>
      <c r="F9" s="3" t="s">
        <v>4</v>
      </c>
      <c r="G9" s="25">
        <v>7.5</v>
      </c>
      <c r="H9" s="4">
        <f>$B$3*G9/100</f>
        <v>3150</v>
      </c>
      <c r="I9" s="5"/>
      <c r="J9" s="4"/>
      <c r="K9" s="5"/>
    </row>
    <row r="10" spans="5:11" ht="15">
      <c r="E10" s="3"/>
      <c r="F10" s="3" t="s">
        <v>5</v>
      </c>
      <c r="G10" s="25">
        <v>0.5</v>
      </c>
      <c r="H10" s="4">
        <f>$B$3*G10/100</f>
        <v>210</v>
      </c>
      <c r="I10" s="5"/>
      <c r="J10" s="4"/>
      <c r="K10" s="5"/>
    </row>
    <row r="11" spans="5:11" ht="15">
      <c r="E11" s="6"/>
      <c r="F11" s="6" t="s">
        <v>7</v>
      </c>
      <c r="G11" s="26">
        <v>0.15</v>
      </c>
      <c r="H11" s="8">
        <f>G11*B2/100</f>
        <v>51.93</v>
      </c>
      <c r="I11" s="14"/>
      <c r="J11" s="9" t="s">
        <v>12</v>
      </c>
      <c r="K11" s="10">
        <f>SUM(H8:H11)</f>
        <v>5679.93</v>
      </c>
    </row>
    <row r="12" spans="5:11" ht="15">
      <c r="E12" s="4"/>
      <c r="F12" s="4"/>
      <c r="G12" s="22"/>
      <c r="H12" s="15"/>
      <c r="I12" s="4"/>
      <c r="J12" s="16"/>
      <c r="K12" s="17"/>
    </row>
    <row r="13" spans="5:11" ht="15">
      <c r="E13" s="11" t="s">
        <v>1</v>
      </c>
      <c r="F13" s="11"/>
      <c r="G13" s="21" t="s">
        <v>25</v>
      </c>
      <c r="H13" s="12" t="s">
        <v>26</v>
      </c>
      <c r="I13" s="13"/>
      <c r="J13" s="12"/>
      <c r="K13" s="13"/>
    </row>
    <row r="14" spans="5:11" ht="15">
      <c r="E14" s="3" t="s">
        <v>9</v>
      </c>
      <c r="F14" s="3" t="s">
        <v>6</v>
      </c>
      <c r="G14" s="24">
        <v>6.5</v>
      </c>
      <c r="H14" s="4">
        <f>IF(B3&lt;B2,B3*G14/100,B3*G14/100)</f>
        <v>2730</v>
      </c>
      <c r="I14" s="5"/>
      <c r="J14" s="4"/>
      <c r="K14" s="5"/>
    </row>
    <row r="15" spans="5:11" ht="15">
      <c r="E15" s="6" t="s">
        <v>10</v>
      </c>
      <c r="F15" s="6" t="s">
        <v>6</v>
      </c>
      <c r="G15" s="26">
        <v>5.9</v>
      </c>
      <c r="H15" s="8">
        <f>IF(B3&gt;B2,(B3-B2)*G15/100,0)</f>
        <v>435.42</v>
      </c>
      <c r="I15" s="14"/>
      <c r="J15" s="9" t="s">
        <v>13</v>
      </c>
      <c r="K15" s="10">
        <f>SUM(H14:H15)</f>
        <v>3165.42</v>
      </c>
    </row>
    <row r="16" ht="15">
      <c r="G16" s="23"/>
    </row>
    <row r="17" spans="5:11" ht="15">
      <c r="E17" s="11" t="s">
        <v>2</v>
      </c>
      <c r="F17" s="11"/>
      <c r="G17" s="21" t="s">
        <v>25</v>
      </c>
      <c r="H17" s="12" t="s">
        <v>26</v>
      </c>
      <c r="I17" s="13"/>
      <c r="J17" s="12"/>
      <c r="K17" s="13"/>
    </row>
    <row r="18" spans="5:11" ht="15">
      <c r="E18" s="3" t="s">
        <v>15</v>
      </c>
      <c r="F18" s="3" t="s">
        <v>16</v>
      </c>
      <c r="G18" s="24">
        <v>8.6</v>
      </c>
      <c r="H18" s="15">
        <f>IF(B3&gt;B21,B21*G18/100,B3*G18/100)</f>
        <v>2352.6504</v>
      </c>
      <c r="I18" s="5"/>
      <c r="J18" s="4"/>
      <c r="K18" s="5"/>
    </row>
    <row r="19" spans="5:11" ht="15">
      <c r="E19" s="6"/>
      <c r="F19" s="6" t="s">
        <v>17</v>
      </c>
      <c r="G19" s="26">
        <v>1.6</v>
      </c>
      <c r="H19" s="8">
        <f>IF(B3&gt;B21,(B3-B21)*G19/100,0)</f>
        <v>234.29760000000005</v>
      </c>
      <c r="I19" s="14"/>
      <c r="J19" s="9" t="s">
        <v>18</v>
      </c>
      <c r="K19" s="10">
        <f>SUM(H18:H19)</f>
        <v>2586.948</v>
      </c>
    </row>
    <row r="20" spans="1:7" ht="15">
      <c r="A20" s="31" t="s">
        <v>14</v>
      </c>
      <c r="B20" s="32">
        <v>32184</v>
      </c>
      <c r="G20" s="23"/>
    </row>
    <row r="21" spans="1:11" ht="15">
      <c r="A21" s="31"/>
      <c r="B21" s="33">
        <f>B20*0.85</f>
        <v>27356.399999999998</v>
      </c>
      <c r="E21" s="11" t="s">
        <v>19</v>
      </c>
      <c r="F21" s="11"/>
      <c r="G21" s="21" t="s">
        <v>26</v>
      </c>
      <c r="H21" s="12"/>
      <c r="I21" s="13"/>
      <c r="J21" s="12"/>
      <c r="K21" s="13"/>
    </row>
    <row r="22" spans="5:11" ht="15">
      <c r="E22" s="3">
        <v>40606</v>
      </c>
      <c r="F22" s="3">
        <v>48459</v>
      </c>
      <c r="G22" s="27">
        <f>IF($B$3&gt;E22,(IF(B3&lt;F22,1976,0)),0)</f>
        <v>1976</v>
      </c>
      <c r="H22" s="4"/>
      <c r="I22" s="5"/>
      <c r="J22" s="4"/>
      <c r="K22" s="5"/>
    </row>
    <row r="23" spans="5:11" ht="15">
      <c r="E23" s="3">
        <v>48460</v>
      </c>
      <c r="F23" s="3">
        <v>56870</v>
      </c>
      <c r="G23" s="28">
        <f>IF($B$3&gt;E23,(IF(B4&lt;F23,2964,0)),0)</f>
        <v>0</v>
      </c>
      <c r="H23" s="4"/>
      <c r="I23" s="5"/>
      <c r="J23" s="4"/>
      <c r="K23" s="5"/>
    </row>
    <row r="24" spans="5:11" ht="15">
      <c r="E24" s="6">
        <v>56871</v>
      </c>
      <c r="F24" s="6">
        <v>65285</v>
      </c>
      <c r="G24" s="29">
        <f>IF($B$3&gt;E24,(IF(B5&lt;F24,4940,0)),0)</f>
        <v>0</v>
      </c>
      <c r="H24" s="7"/>
      <c r="I24" s="14"/>
      <c r="J24" s="9" t="s">
        <v>21</v>
      </c>
      <c r="K24" s="18">
        <f>SUM(G22:G24)</f>
        <v>1976</v>
      </c>
    </row>
    <row r="26" spans="5:11" ht="15">
      <c r="E26" s="11" t="s">
        <v>20</v>
      </c>
      <c r="F26" s="11"/>
      <c r="G26" s="12">
        <v>380</v>
      </c>
      <c r="H26" s="12"/>
      <c r="I26" s="13"/>
      <c r="J26" s="19" t="s">
        <v>22</v>
      </c>
      <c r="K26" s="20">
        <f>G26</f>
        <v>380</v>
      </c>
    </row>
    <row r="28" spans="5:11" ht="15">
      <c r="E28" s="11" t="s">
        <v>23</v>
      </c>
      <c r="F28" s="11"/>
      <c r="G28" s="12">
        <v>1200</v>
      </c>
      <c r="H28" s="12"/>
      <c r="I28" s="13"/>
      <c r="J28" s="19" t="s">
        <v>23</v>
      </c>
      <c r="K28" s="20">
        <f>G28</f>
        <v>1200</v>
      </c>
    </row>
    <row r="30" spans="5:6" ht="15">
      <c r="E30" s="1" t="s">
        <v>24</v>
      </c>
      <c r="F30" s="2">
        <f>SUM(K11:K28)</f>
        <v>14988.298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Securities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Marliere Cyril</dc:creator>
  <cp:keywords/>
  <dc:description/>
  <cp:lastModifiedBy>Cyril</cp:lastModifiedBy>
  <dcterms:created xsi:type="dcterms:W3CDTF">2010-02-22T13:17:11Z</dcterms:created>
  <dcterms:modified xsi:type="dcterms:W3CDTF">2010-02-22T18:17:51Z</dcterms:modified>
  <cp:category/>
  <cp:version/>
  <cp:contentType/>
  <cp:contentStatus/>
</cp:coreProperties>
</file>